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riting Time Breakdown" sheetId="1" r:id="rId4"/>
    <sheet state="visible" name="Custom Assignment Calculator" sheetId="2" r:id="rId5"/>
    <sheet state="visible" name="Semester Writing Plan" sheetId="3" r:id="rId6"/>
    <sheet state="visible" name="Academic Sources &amp; Standards" sheetId="4" r:id="rId7"/>
  </sheets>
  <definedNames/>
  <calcPr/>
  <extLst>
    <ext uri="GoogleSheetsCustomDataVersion2">
      <go:sheetsCustomData xmlns:go="http://customooxmlschemas.google.com/" r:id="rId8" roundtripDataChecksum="5iNiB+9HK5K7P1Fy2nXeMqdR+8E3p1zpMR2XNGgJcps="/>
    </ext>
  </extLst>
</workbook>
</file>

<file path=xl/sharedStrings.xml><?xml version="1.0" encoding="utf-8"?>
<sst xmlns="http://schemas.openxmlformats.org/spreadsheetml/2006/main" count="161" uniqueCount="125">
  <si>
    <t>WRITING ASSIGNMENT TIME BREAKDOWN</t>
  </si>
  <si>
    <t>Carnegie Unit Alignment  |  Based on 20–25 wpm Academic Writing Speed (Kellogg, 1994)</t>
  </si>
  <si>
    <t>500-WORD ESSAY  (Est. 2.75 hrs)</t>
  </si>
  <si>
    <t>Activity</t>
  </si>
  <si>
    <t>Minutes</t>
  </si>
  <si>
    <t>Hours</t>
  </si>
  <si>
    <t>Cumulative (min)</t>
  </si>
  <si>
    <t>Carnegie Alignment</t>
  </si>
  <si>
    <t>Topic review &amp; outline development</t>
  </si>
  <si>
    <t>Planning / Flower &amp; Hayes (1981)</t>
  </si>
  <si>
    <t>Light research — 1–2 academic sources</t>
  </si>
  <si>
    <t>Knowledge building / Bereiter &amp; Scardamalia (1987)</t>
  </si>
  <si>
    <t>Drafting  (500 words @ 20–25 wpm)</t>
  </si>
  <si>
    <t>Drafting / Kellogg (1994)</t>
  </si>
  <si>
    <t>Revision &amp; argument refinement</t>
  </si>
  <si>
    <t>Revision / Graham &amp; Harris (2000)</t>
  </si>
  <si>
    <t>APA formatting &amp; citation entry</t>
  </si>
  <si>
    <t>Formatting / APA Manual 7th ed.</t>
  </si>
  <si>
    <t>Proofreading &amp; submission</t>
  </si>
  <si>
    <t>Editing / Piolat et al. (2005)</t>
  </si>
  <si>
    <t>TOTAL</t>
  </si>
  <si>
    <t>Out-of-Class Student Work</t>
  </si>
  <si>
    <t>1,000-WORD ESSAY  (Est. 5.5 hrs)</t>
  </si>
  <si>
    <t>Topic analysis &amp; outline development</t>
  </si>
  <si>
    <t>Research — 2–4 academic sources</t>
  </si>
  <si>
    <t>Drafting  (1,000 words @ 20–25 wpm)</t>
  </si>
  <si>
    <t>Revision — structure &amp; clarity</t>
  </si>
  <si>
    <t>APA formatting &amp; citation validation</t>
  </si>
  <si>
    <t>Final proofreading &amp; submission</t>
  </si>
  <si>
    <t>1,500-WORD ESSAY  (Est. 8.25 hrs)</t>
  </si>
  <si>
    <t>Topic development &amp; outline</t>
  </si>
  <si>
    <t>Research — 4–6 academic sources</t>
  </si>
  <si>
    <t>Drafting  (1,500 words @ 20–25 wpm)</t>
  </si>
  <si>
    <t>Structural revision &amp; argument review</t>
  </si>
  <si>
    <t>Editing, polishing &amp; final submission</t>
  </si>
  <si>
    <t>CUSTOM WRITING ASSIGNMENT CALCULATOR</t>
  </si>
  <si>
    <t>Enter assignment details below. Blue cells = your inputs. Gray cells calculate automatically.</t>
  </si>
  <si>
    <t>ASSIGNMENT PARAMETERS  (enter your values)</t>
  </si>
  <si>
    <t>Word Count Target</t>
  </si>
  <si>
    <t>E.g. 500, 1000, 1500, 2000</t>
  </si>
  <si>
    <t>Writing Speed (wpm)</t>
  </si>
  <si>
    <t>Default: 22 (Kellogg, 1994 avg.)</t>
  </si>
  <si>
    <t>Number of Sources Required</t>
  </si>
  <si>
    <t>Each source ≈ 20–25 min research</t>
  </si>
  <si>
    <t>Minutes per Source (research)</t>
  </si>
  <si>
    <t>Adjust for complexity</t>
  </si>
  <si>
    <t>Course Credit Hours</t>
  </si>
  <si>
    <t>Used for budget calculation</t>
  </si>
  <si>
    <t>Course Length (weeks)</t>
  </si>
  <si>
    <t>Standard = 16</t>
  </si>
  <si>
    <t>CALCULATED RESULTS  (auto-computed)</t>
  </si>
  <si>
    <t>Component</t>
  </si>
  <si>
    <t>% of 1-Week Budget</t>
  </si>
  <si>
    <t>% of Semester Budget</t>
  </si>
  <si>
    <t>Research Basis</t>
  </si>
  <si>
    <t>Outline &amp; Topic Development</t>
  </si>
  <si>
    <t>Flower &amp; Hayes (1981)</t>
  </si>
  <si>
    <t>Research Time</t>
  </si>
  <si>
    <t>Bereiter &amp; Scardamalia (1987)</t>
  </si>
  <si>
    <t>Drafting Time</t>
  </si>
  <si>
    <t>Kellogg (1994)</t>
  </si>
  <si>
    <t>Revision</t>
  </si>
  <si>
    <t>Graham &amp; Harris (2000)</t>
  </si>
  <si>
    <t>APA Formatting &amp; Citations</t>
  </si>
  <si>
    <t>APA Manual 7th ed. (2020)</t>
  </si>
  <si>
    <t>Proofreading &amp; Submission</t>
  </si>
  <si>
    <t>Piolat et al. (2005)</t>
  </si>
  <si>
    <t>TOTAL ASSIGNMENT TIME</t>
  </si>
  <si>
    <t>34 CFR 600.2 Carnegie Standard</t>
  </si>
  <si>
    <t>SEMESTER WRITING ASSIGNMENT PLANNER</t>
  </si>
  <si>
    <t>Plan writing assignments across the full semester. Track budget vs. actual workload per Carnegie Unit standards.</t>
  </si>
  <si>
    <t>Course Name</t>
  </si>
  <si>
    <t>e.g. ENG 201</t>
  </si>
  <si>
    <t>Credit Hours</t>
  </si>
  <si>
    <t>Weeks</t>
  </si>
  <si>
    <t>Weekly Budget (hrs)</t>
  </si>
  <si>
    <t>Wk</t>
  </si>
  <si>
    <t>Assignment Title</t>
  </si>
  <si>
    <t>Words</t>
  </si>
  <si>
    <t>Budget (hrs)</t>
  </si>
  <si>
    <t>Remaining (hrs)</t>
  </si>
  <si>
    <t>Status</t>
  </si>
  <si>
    <t>TOTALS</t>
  </si>
  <si>
    <t>ACADEMIC RESEARCH BASIS — WRITING TIME STANDARDS</t>
  </si>
  <si>
    <t>Peer-reviewed sources supporting the time estimates in this workload policy</t>
  </si>
  <si>
    <t>Author(s) &amp; Year</t>
  </si>
  <si>
    <t>Full Citation</t>
  </si>
  <si>
    <t>Key Finding</t>
  </si>
  <si>
    <t>Time Implication</t>
  </si>
  <si>
    <t>Applies To</t>
  </si>
  <si>
    <t>Kellogg, R.T. (1994). The Psychology of Writing. Oxford University Press.</t>
  </si>
  <si>
    <t>Academic drafting averages 20–25 wpm; includes cognitive planning load not present in casual writing.</t>
  </si>
  <si>
    <t>Drafting time = word count ÷ 22 wpm</t>
  </si>
  <si>
    <t>Drafting stage</t>
  </si>
  <si>
    <t>Flower, L., &amp; Hayes, J.R. (1981). A cognitive process theory of writing. College Composition and Communication, 32(4), 365–387.</t>
  </si>
  <si>
    <t>Writing is recursive, involving planning, translating, and reviewing. Cannot be reduced to drafting speed alone.</t>
  </si>
  <si>
    <t>Requires separate time for outline/planning beyond drafting</t>
  </si>
  <si>
    <t>Planning &amp; Outline stage</t>
  </si>
  <si>
    <t>Graham, S., &amp; Harris, K.R. (2000). The role of self-regulation in writing. Educational Psychologist, 35(1), 3–12.</t>
  </si>
  <si>
    <t>Skilled writers spend 20–30% of total writing time in self-regulatory revision processes.</t>
  </si>
  <si>
    <t>Revision ≈ 20–30% of draft time</t>
  </si>
  <si>
    <t>Revision stage</t>
  </si>
  <si>
    <t>Bereiter, C., &amp; Scardamalia, M. (1987). The Psychology of Written Composition. Lawrence Erlbaum.</t>
  </si>
  <si>
    <t>Distinguished knowledge-telling vs. knowledge-transforming writing. University-level tasks require synthesis, demanding more research time.</t>
  </si>
  <si>
    <t>Research ≈ 15–25 min per academic source</t>
  </si>
  <si>
    <t>Research stage</t>
  </si>
  <si>
    <t>Piolat, Olive &amp; Kellogg (2005)</t>
  </si>
  <si>
    <t>Piolat, A., Olive, T., &amp; Kellogg, R.T. (2005). Cognitive effort during note taking. Applied Cognitive Psychology, 19(3), 291–312.</t>
  </si>
  <si>
    <t>Final proofreading and editing require distinct cognitive effort; cannot be merged with revision.</t>
  </si>
  <si>
    <t>Proofreading ≈ 15–20 min per assignment</t>
  </si>
  <si>
    <t>Proofreading stage</t>
  </si>
  <si>
    <t>APA (2020)</t>
  </si>
  <si>
    <t>American Psychological Association. (2020). Publication Manual of the APA (7th ed.). APA Publishing.</t>
  </si>
  <si>
    <t>7th ed. citation format requires author-date in-text citations, structured reference list, and manuscript formatting compliance.</t>
  </si>
  <si>
    <t>APA formatting ≈ 20–45 min depending on source count</t>
  </si>
  <si>
    <t>APA Formatting stage</t>
  </si>
  <si>
    <t>34 CFR 600.2 (2011)</t>
  </si>
  <si>
    <t>U.S. Dept. of Education. (2011). 34 CFR 600.2 — Federal Credit Hour Definition.</t>
  </si>
  <si>
    <t>1 credit hour = 1 hr class + 2 hrs out-of-class work per week × 15 weeks. All writing counts toward out-of-class requirement.</t>
  </si>
  <si>
    <t>3-credit course = 5,400 min total out-of-class budget per semester</t>
  </si>
  <si>
    <t>Carnegie Compliance</t>
  </si>
  <si>
    <t>Carnegie Foundation (2011)</t>
  </si>
  <si>
    <t>Carnegie Foundation for the Advancement of Teaching. (2011). The Carnegie Unit. Stanford, CA.</t>
  </si>
  <si>
    <t>Original source of Carnegie Unit standard adopted across U.S. higher education since 1906.</t>
  </si>
  <si>
    <t>Provides accreditation-citable framework for workload documentation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</si>
</sst>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0&quot; min&quot;"/>
    <numFmt numFmtId="165" formatCode="0.00&quot; hr&quot;"/>
    <numFmt numFmtId="166" formatCode="0&quot; words&quot;"/>
    <numFmt numFmtId="167" formatCode="0&quot; wpm&quot;"/>
    <numFmt numFmtId="168" formatCode="0&quot; sources&quot;"/>
    <numFmt numFmtId="169" formatCode="0&quot; credits&quot;"/>
    <numFmt numFmtId="170" formatCode="0&quot; weeks&quot;"/>
    <numFmt numFmtId="171" formatCode="0.0&quot; hr&quot;"/>
    <numFmt numFmtId="172" formatCode="0.0%"/>
    <numFmt numFmtId="173" formatCode="0&quot; wds&quot;"/>
    <numFmt numFmtId="174" formatCode="0.0&quot; hrs&quot;"/>
  </numFmts>
  <fonts count="22">
    <font>
      <sz val="11.0"/>
      <color theme="1"/>
      <name val="Calibri"/>
      <scheme val="minor"/>
    </font>
    <font>
      <b/>
      <sz val="16.0"/>
      <color rgb="FFFFFFFF"/>
      <name val="Arial"/>
    </font>
    <font/>
    <font>
      <i/>
      <sz val="10.0"/>
      <color rgb="FFFFFFFF"/>
      <name val="Arial"/>
    </font>
    <font>
      <b/>
      <sz val="12.0"/>
      <color rgb="FFFFFFFF"/>
      <name val="Arial"/>
    </font>
    <font>
      <b/>
      <sz val="10.0"/>
      <color rgb="FFFFFFFF"/>
      <name val="Arial"/>
    </font>
    <font>
      <sz val="10.0"/>
      <color rgb="FF404040"/>
      <name val="Arial"/>
    </font>
    <font>
      <sz val="10.0"/>
      <color rgb="FF000000"/>
      <name val="Arial"/>
    </font>
    <font>
      <i/>
      <sz val="10.0"/>
      <color rgb="FF404040"/>
      <name val="Arial"/>
    </font>
    <font>
      <b/>
      <sz val="11.0"/>
      <color rgb="FFFFFFFF"/>
      <name val="Arial"/>
    </font>
    <font>
      <b/>
      <sz val="11.0"/>
      <color rgb="FF1E7145"/>
      <name val="Arial"/>
    </font>
    <font>
      <b/>
      <sz val="10.0"/>
      <color rgb="FF1E7145"/>
      <name val="Arial"/>
    </font>
    <font>
      <b/>
      <sz val="10.0"/>
      <color rgb="FF1F3864"/>
      <name val="Arial"/>
    </font>
    <font>
      <b/>
      <sz val="11.0"/>
      <color rgb="FF0000FF"/>
      <name val="Arial"/>
    </font>
    <font>
      <b/>
      <sz val="12.0"/>
      <color rgb="FF1E7145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sz val="10.0"/>
      <color rgb="FF0000FF"/>
      <name val="Arial"/>
    </font>
    <font>
      <b/>
      <sz val="10.0"/>
      <color rgb="FF000000"/>
      <name val="Arial"/>
    </font>
    <font>
      <b/>
      <sz val="10.0"/>
      <color theme="1"/>
      <name val="Arial"/>
    </font>
    <font>
      <b/>
      <sz val="14.0"/>
      <color rgb="FFFFFFFF"/>
      <name val="Arial"/>
    </font>
    <font>
      <b/>
      <sz val="10.0"/>
      <color rgb="FF40404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E5FA3"/>
        <bgColor rgb="FF2E5FA3"/>
      </patternFill>
    </fill>
    <fill>
      <patternFill patternType="solid">
        <fgColor rgb="FFEBF3FB"/>
        <bgColor rgb="FFEBF3FB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2EFDA"/>
        <bgColor rgb="FFE2EFDA"/>
      </patternFill>
    </fill>
    <fill>
      <patternFill patternType="solid">
        <fgColor rgb="FFD9E2F3"/>
        <bgColor rgb="FFD9E2F3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 style="thin">
        <color rgb="FF1F3864"/>
      </left>
      <right style="thin">
        <color rgb="FF1F3864"/>
      </right>
      <top style="thin">
        <color rgb="FF1F3864"/>
      </top>
      <bottom style="thin">
        <color rgb="FF1F3864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medium">
        <color rgb="FF2E5FA3"/>
      </left>
      <right style="medium">
        <color rgb="FF2E5FA3"/>
      </right>
      <top style="thin">
        <color rgb="FFCCCCCC"/>
      </top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vertical="center"/>
    </xf>
    <xf borderId="1" fillId="3" fontId="4" numFmtId="0" xfId="0" applyAlignment="1" applyBorder="1" applyFont="1">
      <alignment horizontal="center" vertical="center"/>
    </xf>
    <xf borderId="4" fillId="2" fontId="5" numFmtId="0" xfId="0" applyAlignment="1" applyBorder="1" applyFont="1">
      <alignment horizontal="center" shrinkToFit="0" vertical="center" wrapText="1"/>
    </xf>
    <xf borderId="5" fillId="4" fontId="6" numFmtId="0" xfId="0" applyAlignment="1" applyBorder="1" applyFill="1" applyFont="1">
      <alignment horizontal="left" vertical="center"/>
    </xf>
    <xf borderId="5" fillId="4" fontId="6" numFmtId="164" xfId="0" applyAlignment="1" applyBorder="1" applyFont="1" applyNumberFormat="1">
      <alignment horizontal="center" vertical="center"/>
    </xf>
    <xf borderId="5" fillId="5" fontId="7" numFmtId="165" xfId="0" applyAlignment="1" applyBorder="1" applyFill="1" applyFont="1" applyNumberFormat="1">
      <alignment horizontal="center" vertical="center"/>
    </xf>
    <xf borderId="5" fillId="5" fontId="7" numFmtId="164" xfId="0" applyAlignment="1" applyBorder="1" applyFont="1" applyNumberFormat="1">
      <alignment horizontal="center" vertical="center"/>
    </xf>
    <xf borderId="5" fillId="4" fontId="8" numFmtId="0" xfId="0" applyAlignment="1" applyBorder="1" applyFont="1">
      <alignment horizontal="center" vertical="center"/>
    </xf>
    <xf borderId="5" fillId="6" fontId="6" numFmtId="0" xfId="0" applyAlignment="1" applyBorder="1" applyFill="1" applyFont="1">
      <alignment horizontal="left" vertical="center"/>
    </xf>
    <xf borderId="5" fillId="6" fontId="6" numFmtId="164" xfId="0" applyAlignment="1" applyBorder="1" applyFont="1" applyNumberFormat="1">
      <alignment horizontal="center" vertical="center"/>
    </xf>
    <xf borderId="5" fillId="6" fontId="8" numFmtId="0" xfId="0" applyAlignment="1" applyBorder="1" applyFont="1">
      <alignment horizontal="center" vertical="center"/>
    </xf>
    <xf borderId="4" fillId="2" fontId="9" numFmtId="0" xfId="0" applyAlignment="1" applyBorder="1" applyFont="1">
      <alignment horizontal="center" vertical="center"/>
    </xf>
    <xf borderId="5" fillId="7" fontId="10" numFmtId="164" xfId="0" applyAlignment="1" applyBorder="1" applyFill="1" applyFont="1" applyNumberFormat="1">
      <alignment horizontal="center" vertical="center"/>
    </xf>
    <xf borderId="5" fillId="7" fontId="10" numFmtId="165" xfId="0" applyAlignment="1" applyBorder="1" applyFont="1" applyNumberFormat="1">
      <alignment horizontal="center" vertical="center"/>
    </xf>
    <xf borderId="5" fillId="7" fontId="11" numFmtId="0" xfId="0" applyAlignment="1" applyBorder="1" applyFont="1">
      <alignment horizontal="center" vertical="center"/>
    </xf>
    <xf borderId="1" fillId="3" fontId="9" numFmtId="0" xfId="0" applyAlignment="1" applyBorder="1" applyFont="1">
      <alignment horizontal="center" vertical="center"/>
    </xf>
    <xf borderId="5" fillId="8" fontId="12" numFmtId="0" xfId="0" applyAlignment="1" applyBorder="1" applyFill="1" applyFont="1">
      <alignment horizontal="right" vertical="center"/>
    </xf>
    <xf borderId="6" fillId="4" fontId="13" numFmtId="166" xfId="0" applyAlignment="1" applyBorder="1" applyFont="1" applyNumberFormat="1">
      <alignment horizontal="center" vertical="center"/>
    </xf>
    <xf borderId="7" fillId="6" fontId="8" numFmtId="0" xfId="0" applyAlignment="1" applyBorder="1" applyFont="1">
      <alignment horizontal="left" vertical="center"/>
    </xf>
    <xf borderId="8" fillId="0" fontId="2" numFmtId="0" xfId="0" applyBorder="1" applyFont="1"/>
    <xf borderId="9" fillId="0" fontId="2" numFmtId="0" xfId="0" applyBorder="1" applyFont="1"/>
    <xf borderId="6" fillId="4" fontId="13" numFmtId="167" xfId="0" applyAlignment="1" applyBorder="1" applyFont="1" applyNumberFormat="1">
      <alignment horizontal="center" vertical="center"/>
    </xf>
    <xf borderId="6" fillId="4" fontId="13" numFmtId="168" xfId="0" applyAlignment="1" applyBorder="1" applyFont="1" applyNumberFormat="1">
      <alignment horizontal="center" vertical="center"/>
    </xf>
    <xf borderId="6" fillId="4" fontId="13" numFmtId="164" xfId="0" applyAlignment="1" applyBorder="1" applyFont="1" applyNumberFormat="1">
      <alignment horizontal="center" vertical="center"/>
    </xf>
    <xf borderId="6" fillId="4" fontId="13" numFmtId="169" xfId="0" applyAlignment="1" applyBorder="1" applyFont="1" applyNumberFormat="1">
      <alignment horizontal="center" vertical="center"/>
    </xf>
    <xf borderId="6" fillId="4" fontId="13" numFmtId="170" xfId="0" applyAlignment="1" applyBorder="1" applyFont="1" applyNumberFormat="1">
      <alignment horizontal="center" vertical="center"/>
    </xf>
    <xf borderId="5" fillId="5" fontId="7" numFmtId="171" xfId="0" applyAlignment="1" applyBorder="1" applyFont="1" applyNumberFormat="1">
      <alignment horizontal="center" vertical="center"/>
    </xf>
    <xf borderId="5" fillId="5" fontId="7" numFmtId="172" xfId="0" applyAlignment="1" applyBorder="1" applyFont="1" applyNumberFormat="1">
      <alignment horizontal="center" vertical="center"/>
    </xf>
    <xf borderId="5" fillId="7" fontId="14" numFmtId="164" xfId="0" applyAlignment="1" applyBorder="1" applyFont="1" applyNumberFormat="1">
      <alignment horizontal="center" vertical="center"/>
    </xf>
    <xf borderId="5" fillId="7" fontId="14" numFmtId="171" xfId="0" applyAlignment="1" applyBorder="1" applyFont="1" applyNumberFormat="1">
      <alignment horizontal="center" vertical="center"/>
    </xf>
    <xf borderId="5" fillId="7" fontId="14" numFmtId="172" xfId="0" applyAlignment="1" applyBorder="1" applyFont="1" applyNumberFormat="1">
      <alignment horizontal="center" vertical="center"/>
    </xf>
    <xf borderId="7" fillId="5" fontId="15" numFmtId="0" xfId="0" applyAlignment="1" applyBorder="1" applyFont="1">
      <alignment horizontal="center" vertical="center"/>
    </xf>
    <xf borderId="4" fillId="2" fontId="5" numFmtId="0" xfId="0" applyAlignment="1" applyBorder="1" applyFont="1">
      <alignment horizontal="right" vertical="center"/>
    </xf>
    <xf borderId="5" fillId="4" fontId="16" numFmtId="0" xfId="0" applyAlignment="1" applyBorder="1" applyFont="1">
      <alignment horizontal="center" vertical="center"/>
    </xf>
    <xf borderId="5" fillId="4" fontId="13" numFmtId="0" xfId="0" applyAlignment="1" applyBorder="1" applyFont="1">
      <alignment horizontal="center" vertical="center"/>
    </xf>
    <xf borderId="5" fillId="4" fontId="13" numFmtId="171" xfId="0" applyAlignment="1" applyBorder="1" applyFont="1" applyNumberFormat="1">
      <alignment horizontal="center" vertical="center"/>
    </xf>
    <xf borderId="5" fillId="8" fontId="12" numFmtId="0" xfId="0" applyAlignment="1" applyBorder="1" applyFont="1">
      <alignment horizontal="center" vertical="center"/>
    </xf>
    <xf borderId="5" fillId="4" fontId="17" numFmtId="0" xfId="0" applyAlignment="1" applyBorder="1" applyFont="1">
      <alignment horizontal="left" vertical="center"/>
    </xf>
    <xf borderId="5" fillId="4" fontId="17" numFmtId="173" xfId="0" applyAlignment="1" applyBorder="1" applyFont="1" applyNumberFormat="1">
      <alignment horizontal="center" vertical="center"/>
    </xf>
    <xf borderId="5" fillId="4" fontId="17" numFmtId="171" xfId="0" applyAlignment="1" applyBorder="1" applyFont="1" applyNumberFormat="1">
      <alignment horizontal="center" vertical="center"/>
    </xf>
    <xf borderId="5" fillId="5" fontId="7" numFmtId="0" xfId="0" applyAlignment="1" applyBorder="1" applyFont="1">
      <alignment horizontal="center" vertical="center"/>
    </xf>
    <xf borderId="5" fillId="6" fontId="17" numFmtId="0" xfId="0" applyAlignment="1" applyBorder="1" applyFont="1">
      <alignment horizontal="left" vertical="center"/>
    </xf>
    <xf borderId="5" fillId="6" fontId="17" numFmtId="173" xfId="0" applyAlignment="1" applyBorder="1" applyFont="1" applyNumberFormat="1">
      <alignment horizontal="center" vertical="center"/>
    </xf>
    <xf borderId="5" fillId="6" fontId="17" numFmtId="171" xfId="0" applyAlignment="1" applyBorder="1" applyFont="1" applyNumberFormat="1">
      <alignment horizontal="center" vertical="center"/>
    </xf>
    <xf borderId="7" fillId="3" fontId="5" numFmtId="0" xfId="0" applyAlignment="1" applyBorder="1" applyFont="1">
      <alignment horizontal="center" vertical="center"/>
    </xf>
    <xf borderId="5" fillId="8" fontId="18" numFmtId="166" xfId="0" applyAlignment="1" applyBorder="1" applyFont="1" applyNumberFormat="1">
      <alignment horizontal="center" vertical="center"/>
    </xf>
    <xf borderId="5" fillId="8" fontId="18" numFmtId="164" xfId="0" applyAlignment="1" applyBorder="1" applyFont="1" applyNumberFormat="1">
      <alignment horizontal="center" vertical="center"/>
    </xf>
    <xf borderId="5" fillId="8" fontId="18" numFmtId="174" xfId="0" applyAlignment="1" applyBorder="1" applyFont="1" applyNumberFormat="1">
      <alignment horizontal="center" vertical="center"/>
    </xf>
    <xf borderId="7" fillId="5" fontId="19" numFmtId="0" xfId="0" applyAlignment="1" applyBorder="1" applyFont="1">
      <alignment horizontal="center" vertical="center"/>
    </xf>
    <xf borderId="1" fillId="2" fontId="20" numFmtId="0" xfId="0" applyAlignment="1" applyBorder="1" applyFont="1">
      <alignment horizontal="center" vertical="center"/>
    </xf>
    <xf borderId="5" fillId="4" fontId="21" numFmtId="0" xfId="0" applyAlignment="1" applyBorder="1" applyFont="1">
      <alignment horizontal="left" shrinkToFit="0" vertical="center" wrapText="1"/>
    </xf>
    <xf borderId="5" fillId="4" fontId="8" numFmtId="0" xfId="0" applyAlignment="1" applyBorder="1" applyFont="1">
      <alignment horizontal="left" shrinkToFit="0" vertical="center" wrapText="1"/>
    </xf>
    <xf borderId="5" fillId="4" fontId="6" numFmtId="0" xfId="0" applyAlignment="1" applyBorder="1" applyFont="1">
      <alignment horizontal="left" shrinkToFit="0" vertical="center" wrapText="1"/>
    </xf>
    <xf borderId="5" fillId="6" fontId="21" numFmtId="0" xfId="0" applyAlignment="1" applyBorder="1" applyFont="1">
      <alignment horizontal="left" shrinkToFit="0" vertical="center" wrapText="1"/>
    </xf>
    <xf borderId="5" fillId="6" fontId="8" numFmtId="0" xfId="0" applyAlignment="1" applyBorder="1" applyFont="1">
      <alignment horizontal="left" shrinkToFit="0" vertical="center" wrapText="1"/>
    </xf>
    <xf borderId="5" fillId="6" fontId="6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4">
    <dxf>
      <font>
        <b/>
        <sz val="11.0"/>
        <color rgb="FF1E7145"/>
        <name val="Arial"/>
      </font>
      <fill>
        <patternFill patternType="solid">
          <fgColor rgb="FFE2EFDA"/>
          <bgColor rgb="FFE2EFDA"/>
        </patternFill>
      </fill>
      <border/>
    </dxf>
    <dxf>
      <font>
        <b/>
        <sz val="11.0"/>
        <color rgb="FF7F4A09"/>
        <name val="Arial"/>
      </font>
      <fill>
        <patternFill patternType="solid">
          <fgColor rgb="FFFFF2CC"/>
          <bgColor rgb="FFFFF2CC"/>
        </patternFill>
      </fill>
      <border/>
    </dxf>
    <dxf>
      <font>
        <b/>
        <color rgb="FF1E7145"/>
        <name val="Arial"/>
      </font>
      <fill>
        <patternFill patternType="solid">
          <fgColor rgb="FFE2EFDA"/>
          <bgColor rgb="FFE2EFDA"/>
        </patternFill>
      </fill>
      <border/>
    </dxf>
    <dxf>
      <font>
        <b/>
        <color rgb="FF7F4A09"/>
        <name val="Arial"/>
      </font>
      <fill>
        <patternFill patternType="solid">
          <fgColor rgb="FFFFF2CC"/>
          <bgColor rgb="FFFFF2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0"/>
    <col customWidth="1" min="2" max="3" width="16.0"/>
    <col customWidth="1" min="4" max="4" width="29.86"/>
    <col customWidth="1" min="5" max="5" width="45.14"/>
    <col customWidth="1" min="6" max="26" width="8.71"/>
  </cols>
  <sheetData>
    <row r="1" ht="33.75" customHeight="1">
      <c r="A1" s="1" t="s">
        <v>0</v>
      </c>
      <c r="B1" s="2"/>
      <c r="C1" s="2"/>
      <c r="D1" s="2"/>
      <c r="E1" s="3"/>
    </row>
    <row r="2" ht="19.5" customHeight="1">
      <c r="A2" s="4" t="s">
        <v>1</v>
      </c>
      <c r="B2" s="2"/>
      <c r="C2" s="2"/>
      <c r="D2" s="2"/>
      <c r="E2" s="3"/>
    </row>
    <row r="3" ht="7.5" customHeight="1"/>
    <row r="4" ht="24.0" customHeight="1">
      <c r="A4" s="5" t="s">
        <v>2</v>
      </c>
      <c r="B4" s="2"/>
      <c r="C4" s="2"/>
      <c r="D4" s="2"/>
      <c r="E4" s="3"/>
    </row>
    <row r="5" ht="27.75" customHeight="1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ht="19.5" customHeight="1">
      <c r="A6" s="7" t="s">
        <v>8</v>
      </c>
      <c r="B6" s="8">
        <v>30.0</v>
      </c>
      <c r="C6" s="9">
        <f t="shared" ref="C6:C12" si="1">B6/60</f>
        <v>0.5</v>
      </c>
      <c r="D6" s="10">
        <v>30.0</v>
      </c>
      <c r="E6" s="11" t="s">
        <v>9</v>
      </c>
    </row>
    <row r="7" ht="19.5" customHeight="1">
      <c r="A7" s="12" t="s">
        <v>10</v>
      </c>
      <c r="B7" s="13">
        <v>45.0</v>
      </c>
      <c r="C7" s="9">
        <f t="shared" si="1"/>
        <v>0.75</v>
      </c>
      <c r="D7" s="10">
        <v>75.0</v>
      </c>
      <c r="E7" s="14" t="s">
        <v>11</v>
      </c>
    </row>
    <row r="8" ht="19.5" customHeight="1">
      <c r="A8" s="7" t="s">
        <v>12</v>
      </c>
      <c r="B8" s="8">
        <v>45.0</v>
      </c>
      <c r="C8" s="9">
        <f t="shared" si="1"/>
        <v>0.75</v>
      </c>
      <c r="D8" s="10">
        <v>120.0</v>
      </c>
      <c r="E8" s="11" t="s">
        <v>13</v>
      </c>
    </row>
    <row r="9" ht="19.5" customHeight="1">
      <c r="A9" s="12" t="s">
        <v>14</v>
      </c>
      <c r="B9" s="13">
        <v>30.0</v>
      </c>
      <c r="C9" s="9">
        <f t="shared" si="1"/>
        <v>0.5</v>
      </c>
      <c r="D9" s="10">
        <v>150.0</v>
      </c>
      <c r="E9" s="14" t="s">
        <v>15</v>
      </c>
    </row>
    <row r="10" ht="19.5" customHeight="1">
      <c r="A10" s="7" t="s">
        <v>16</v>
      </c>
      <c r="B10" s="8">
        <v>30.0</v>
      </c>
      <c r="C10" s="9">
        <f t="shared" si="1"/>
        <v>0.5</v>
      </c>
      <c r="D10" s="10">
        <v>180.0</v>
      </c>
      <c r="E10" s="11" t="s">
        <v>17</v>
      </c>
    </row>
    <row r="11" ht="19.5" customHeight="1">
      <c r="A11" s="12" t="s">
        <v>18</v>
      </c>
      <c r="B11" s="13">
        <v>15.0</v>
      </c>
      <c r="C11" s="9">
        <f t="shared" si="1"/>
        <v>0.25</v>
      </c>
      <c r="D11" s="10">
        <v>195.0</v>
      </c>
      <c r="E11" s="14" t="s">
        <v>19</v>
      </c>
    </row>
    <row r="12" ht="21.75" customHeight="1">
      <c r="A12" s="15" t="s">
        <v>20</v>
      </c>
      <c r="B12" s="16">
        <f>SUM(B6:B11)</f>
        <v>195</v>
      </c>
      <c r="C12" s="17">
        <f t="shared" si="1"/>
        <v>3.25</v>
      </c>
      <c r="D12" s="16">
        <f>B12</f>
        <v>195</v>
      </c>
      <c r="E12" s="18" t="s">
        <v>21</v>
      </c>
    </row>
    <row r="14" ht="24.0" customHeight="1">
      <c r="A14" s="5" t="s">
        <v>22</v>
      </c>
      <c r="B14" s="2"/>
      <c r="C14" s="2"/>
      <c r="D14" s="2"/>
      <c r="E14" s="3"/>
    </row>
    <row r="15" ht="27.75" customHeight="1">
      <c r="A15" s="6" t="s">
        <v>3</v>
      </c>
      <c r="B15" s="6" t="s">
        <v>4</v>
      </c>
      <c r="C15" s="6" t="s">
        <v>5</v>
      </c>
      <c r="D15" s="6" t="s">
        <v>6</v>
      </c>
      <c r="E15" s="6" t="s">
        <v>7</v>
      </c>
    </row>
    <row r="16" ht="19.5" customHeight="1">
      <c r="A16" s="7" t="s">
        <v>23</v>
      </c>
      <c r="B16" s="8">
        <v>45.0</v>
      </c>
      <c r="C16" s="9">
        <f t="shared" ref="C16:C22" si="2">B16/60</f>
        <v>0.75</v>
      </c>
      <c r="D16" s="10">
        <v>45.0</v>
      </c>
      <c r="E16" s="11" t="s">
        <v>9</v>
      </c>
    </row>
    <row r="17" ht="19.5" customHeight="1">
      <c r="A17" s="12" t="s">
        <v>24</v>
      </c>
      <c r="B17" s="13">
        <v>90.0</v>
      </c>
      <c r="C17" s="9">
        <f t="shared" si="2"/>
        <v>1.5</v>
      </c>
      <c r="D17" s="10">
        <v>135.0</v>
      </c>
      <c r="E17" s="14" t="s">
        <v>11</v>
      </c>
    </row>
    <row r="18" ht="19.5" customHeight="1">
      <c r="A18" s="7" t="s">
        <v>25</v>
      </c>
      <c r="B18" s="8">
        <v>90.0</v>
      </c>
      <c r="C18" s="9">
        <f t="shared" si="2"/>
        <v>1.5</v>
      </c>
      <c r="D18" s="10">
        <v>225.0</v>
      </c>
      <c r="E18" s="11" t="s">
        <v>13</v>
      </c>
    </row>
    <row r="19" ht="19.5" customHeight="1">
      <c r="A19" s="12" t="s">
        <v>26</v>
      </c>
      <c r="B19" s="13">
        <v>45.0</v>
      </c>
      <c r="C19" s="9">
        <f t="shared" si="2"/>
        <v>0.75</v>
      </c>
      <c r="D19" s="10">
        <v>270.0</v>
      </c>
      <c r="E19" s="14" t="s">
        <v>15</v>
      </c>
    </row>
    <row r="20" ht="19.5" customHeight="1">
      <c r="A20" s="7" t="s">
        <v>27</v>
      </c>
      <c r="B20" s="8">
        <v>30.0</v>
      </c>
      <c r="C20" s="9">
        <f t="shared" si="2"/>
        <v>0.5</v>
      </c>
      <c r="D20" s="10">
        <v>300.0</v>
      </c>
      <c r="E20" s="11" t="s">
        <v>17</v>
      </c>
    </row>
    <row r="21" ht="19.5" customHeight="1">
      <c r="A21" s="12" t="s">
        <v>28</v>
      </c>
      <c r="B21" s="13">
        <v>30.0</v>
      </c>
      <c r="C21" s="9">
        <f t="shared" si="2"/>
        <v>0.5</v>
      </c>
      <c r="D21" s="10">
        <v>330.0</v>
      </c>
      <c r="E21" s="14" t="s">
        <v>19</v>
      </c>
    </row>
    <row r="22" ht="21.75" customHeight="1">
      <c r="A22" s="15" t="s">
        <v>20</v>
      </c>
      <c r="B22" s="16">
        <f>SUM(B16:B21)</f>
        <v>330</v>
      </c>
      <c r="C22" s="17">
        <f t="shared" si="2"/>
        <v>5.5</v>
      </c>
      <c r="D22" s="16">
        <f>B22</f>
        <v>330</v>
      </c>
      <c r="E22" s="18" t="s">
        <v>21</v>
      </c>
    </row>
    <row r="23" ht="15.75" customHeight="1"/>
    <row r="24" ht="24.0" customHeight="1">
      <c r="A24" s="5" t="s">
        <v>29</v>
      </c>
      <c r="B24" s="2"/>
      <c r="C24" s="2"/>
      <c r="D24" s="2"/>
      <c r="E24" s="3"/>
    </row>
    <row r="25" ht="27.75" customHeight="1">
      <c r="A25" s="6" t="s">
        <v>3</v>
      </c>
      <c r="B25" s="6" t="s">
        <v>4</v>
      </c>
      <c r="C25" s="6" t="s">
        <v>5</v>
      </c>
      <c r="D25" s="6" t="s">
        <v>6</v>
      </c>
      <c r="E25" s="6" t="s">
        <v>7</v>
      </c>
    </row>
    <row r="26" ht="19.5" customHeight="1">
      <c r="A26" s="7" t="s">
        <v>30</v>
      </c>
      <c r="B26" s="8">
        <v>60.0</v>
      </c>
      <c r="C26" s="9">
        <f t="shared" ref="C26:C32" si="3">B26/60</f>
        <v>1</v>
      </c>
      <c r="D26" s="10">
        <v>60.0</v>
      </c>
      <c r="E26" s="11" t="s">
        <v>9</v>
      </c>
    </row>
    <row r="27" ht="19.5" customHeight="1">
      <c r="A27" s="12" t="s">
        <v>31</v>
      </c>
      <c r="B27" s="13">
        <v>150.0</v>
      </c>
      <c r="C27" s="9">
        <f t="shared" si="3"/>
        <v>2.5</v>
      </c>
      <c r="D27" s="10">
        <v>210.0</v>
      </c>
      <c r="E27" s="14" t="s">
        <v>11</v>
      </c>
    </row>
    <row r="28" ht="19.5" customHeight="1">
      <c r="A28" s="7" t="s">
        <v>32</v>
      </c>
      <c r="B28" s="8">
        <v>135.0</v>
      </c>
      <c r="C28" s="9">
        <f t="shared" si="3"/>
        <v>2.25</v>
      </c>
      <c r="D28" s="10">
        <v>345.0</v>
      </c>
      <c r="E28" s="11" t="s">
        <v>13</v>
      </c>
    </row>
    <row r="29" ht="19.5" customHeight="1">
      <c r="A29" s="12" t="s">
        <v>33</v>
      </c>
      <c r="B29" s="13">
        <v>60.0</v>
      </c>
      <c r="C29" s="9">
        <f t="shared" si="3"/>
        <v>1</v>
      </c>
      <c r="D29" s="10">
        <v>405.0</v>
      </c>
      <c r="E29" s="14" t="s">
        <v>15</v>
      </c>
    </row>
    <row r="30" ht="19.5" customHeight="1">
      <c r="A30" s="7" t="s">
        <v>27</v>
      </c>
      <c r="B30" s="8">
        <v>45.0</v>
      </c>
      <c r="C30" s="9">
        <f t="shared" si="3"/>
        <v>0.75</v>
      </c>
      <c r="D30" s="10">
        <v>450.0</v>
      </c>
      <c r="E30" s="11" t="s">
        <v>17</v>
      </c>
    </row>
    <row r="31" ht="19.5" customHeight="1">
      <c r="A31" s="12" t="s">
        <v>34</v>
      </c>
      <c r="B31" s="13">
        <v>45.0</v>
      </c>
      <c r="C31" s="9">
        <f t="shared" si="3"/>
        <v>0.75</v>
      </c>
      <c r="D31" s="10">
        <v>495.0</v>
      </c>
      <c r="E31" s="14" t="s">
        <v>19</v>
      </c>
    </row>
    <row r="32" ht="21.75" customHeight="1">
      <c r="A32" s="15" t="s">
        <v>20</v>
      </c>
      <c r="B32" s="16">
        <f>SUM(B26:B31)</f>
        <v>495</v>
      </c>
      <c r="C32" s="17">
        <f t="shared" si="3"/>
        <v>8.25</v>
      </c>
      <c r="D32" s="16">
        <f>B32</f>
        <v>495</v>
      </c>
      <c r="E32" s="18" t="s">
        <v>21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E1"/>
    <mergeCell ref="A2:E2"/>
    <mergeCell ref="A4:E4"/>
    <mergeCell ref="A14:E14"/>
    <mergeCell ref="A24:E24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4" width="18.0"/>
    <col customWidth="1" min="5" max="5" width="22.0"/>
    <col customWidth="1" min="6" max="6" width="44.57"/>
    <col customWidth="1" min="7" max="26" width="8.71"/>
  </cols>
  <sheetData>
    <row r="1" ht="33.75" customHeight="1">
      <c r="A1" s="1" t="s">
        <v>35</v>
      </c>
      <c r="B1" s="2"/>
      <c r="C1" s="2"/>
      <c r="D1" s="2"/>
      <c r="E1" s="2"/>
      <c r="F1" s="3"/>
    </row>
    <row r="2" ht="19.5" customHeight="1">
      <c r="A2" s="4" t="s">
        <v>36</v>
      </c>
      <c r="B2" s="2"/>
      <c r="C2" s="2"/>
      <c r="D2" s="2"/>
      <c r="E2" s="2"/>
      <c r="F2" s="3"/>
    </row>
    <row r="3" ht="7.5" customHeight="1"/>
    <row r="4" ht="21.75" customHeight="1">
      <c r="A4" s="19" t="s">
        <v>37</v>
      </c>
      <c r="B4" s="2"/>
      <c r="C4" s="2"/>
      <c r="D4" s="2"/>
      <c r="E4" s="2"/>
      <c r="F4" s="3"/>
    </row>
    <row r="5" ht="21.75" customHeight="1">
      <c r="A5" s="20" t="s">
        <v>38</v>
      </c>
      <c r="B5" s="21">
        <v>1000.0</v>
      </c>
      <c r="C5" s="22" t="s">
        <v>39</v>
      </c>
      <c r="D5" s="23"/>
      <c r="E5" s="23"/>
      <c r="F5" s="24"/>
    </row>
    <row r="6" ht="21.75" customHeight="1">
      <c r="A6" s="20" t="s">
        <v>40</v>
      </c>
      <c r="B6" s="25">
        <v>22.0</v>
      </c>
      <c r="C6" s="22" t="s">
        <v>41</v>
      </c>
      <c r="D6" s="23"/>
      <c r="E6" s="23"/>
      <c r="F6" s="24"/>
    </row>
    <row r="7" ht="21.75" customHeight="1">
      <c r="A7" s="20" t="s">
        <v>42</v>
      </c>
      <c r="B7" s="26">
        <v>3.0</v>
      </c>
      <c r="C7" s="22" t="s">
        <v>43</v>
      </c>
      <c r="D7" s="23"/>
      <c r="E7" s="23"/>
      <c r="F7" s="24"/>
    </row>
    <row r="8" ht="21.75" customHeight="1">
      <c r="A8" s="20" t="s">
        <v>44</v>
      </c>
      <c r="B8" s="27">
        <v>22.0</v>
      </c>
      <c r="C8" s="22" t="s">
        <v>45</v>
      </c>
      <c r="D8" s="23"/>
      <c r="E8" s="23"/>
      <c r="F8" s="24"/>
    </row>
    <row r="9" ht="21.75" customHeight="1">
      <c r="A9" s="20" t="s">
        <v>46</v>
      </c>
      <c r="B9" s="28">
        <v>3.0</v>
      </c>
      <c r="C9" s="22" t="s">
        <v>47</v>
      </c>
      <c r="D9" s="23"/>
      <c r="E9" s="23"/>
      <c r="F9" s="24"/>
    </row>
    <row r="10" ht="21.75" customHeight="1">
      <c r="A10" s="20" t="s">
        <v>48</v>
      </c>
      <c r="B10" s="29">
        <v>16.0</v>
      </c>
      <c r="C10" s="22" t="s">
        <v>49</v>
      </c>
      <c r="D10" s="23"/>
      <c r="E10" s="23"/>
      <c r="F10" s="24"/>
    </row>
    <row r="11" ht="9.75" customHeight="1"/>
    <row r="12" ht="21.75" customHeight="1">
      <c r="A12" s="19" t="s">
        <v>50</v>
      </c>
      <c r="B12" s="2"/>
      <c r="C12" s="2"/>
      <c r="D12" s="2"/>
      <c r="E12" s="2"/>
      <c r="F12" s="3"/>
    </row>
    <row r="13" ht="27.75" customHeight="1">
      <c r="A13" s="6" t="s">
        <v>51</v>
      </c>
      <c r="B13" s="6" t="s">
        <v>4</v>
      </c>
      <c r="C13" s="6" t="s">
        <v>5</v>
      </c>
      <c r="D13" s="6" t="s">
        <v>52</v>
      </c>
      <c r="E13" s="6" t="s">
        <v>53</v>
      </c>
      <c r="F13" s="6" t="s">
        <v>54</v>
      </c>
    </row>
    <row r="14" ht="19.5" customHeight="1">
      <c r="A14" s="7" t="s">
        <v>55</v>
      </c>
      <c r="B14" s="10">
        <f>ROUND(B5/500*30,0)</f>
        <v>60</v>
      </c>
      <c r="C14" s="30">
        <f t="shared" ref="C14:C20" si="1">B14/60</f>
        <v>1</v>
      </c>
      <c r="D14" s="31">
        <f t="shared" ref="D14:D20" si="2">B14/($B$9*120)</f>
        <v>0.1666666667</v>
      </c>
      <c r="E14" s="31">
        <f t="shared" ref="E14:E20" si="3">B14/($B$9*$B$10*120)</f>
        <v>0.01041666667</v>
      </c>
      <c r="F14" s="11" t="s">
        <v>56</v>
      </c>
    </row>
    <row r="15" ht="19.5" customHeight="1">
      <c r="A15" s="12" t="s">
        <v>57</v>
      </c>
      <c r="B15" s="10">
        <f>ROUND(B7*B8,0)</f>
        <v>66</v>
      </c>
      <c r="C15" s="30">
        <f t="shared" si="1"/>
        <v>1.1</v>
      </c>
      <c r="D15" s="31">
        <f t="shared" si="2"/>
        <v>0.1833333333</v>
      </c>
      <c r="E15" s="31">
        <f t="shared" si="3"/>
        <v>0.01145833333</v>
      </c>
      <c r="F15" s="14" t="s">
        <v>58</v>
      </c>
    </row>
    <row r="16" ht="19.5" customHeight="1">
      <c r="A16" s="7" t="s">
        <v>59</v>
      </c>
      <c r="B16" s="10">
        <f>ROUND(B5/B6,0)</f>
        <v>45</v>
      </c>
      <c r="C16" s="30">
        <f t="shared" si="1"/>
        <v>0.75</v>
      </c>
      <c r="D16" s="31">
        <f t="shared" si="2"/>
        <v>0.125</v>
      </c>
      <c r="E16" s="31">
        <f t="shared" si="3"/>
        <v>0.0078125</v>
      </c>
      <c r="F16" s="11" t="s">
        <v>60</v>
      </c>
    </row>
    <row r="17" ht="19.5" customHeight="1">
      <c r="A17" s="12" t="s">
        <v>61</v>
      </c>
      <c r="B17" s="10">
        <f>ROUND(B16*0.25,0)</f>
        <v>11</v>
      </c>
      <c r="C17" s="30">
        <f t="shared" si="1"/>
        <v>0.1833333333</v>
      </c>
      <c r="D17" s="31">
        <f t="shared" si="2"/>
        <v>0.03055555556</v>
      </c>
      <c r="E17" s="31">
        <f t="shared" si="3"/>
        <v>0.001909722222</v>
      </c>
      <c r="F17" s="14" t="s">
        <v>62</v>
      </c>
    </row>
    <row r="18" ht="19.5" customHeight="1">
      <c r="A18" s="7" t="s">
        <v>63</v>
      </c>
      <c r="B18" s="10">
        <f>ROUND(20+B7*3,0)</f>
        <v>29</v>
      </c>
      <c r="C18" s="30">
        <f t="shared" si="1"/>
        <v>0.4833333333</v>
      </c>
      <c r="D18" s="31">
        <f t="shared" si="2"/>
        <v>0.08055555556</v>
      </c>
      <c r="E18" s="31">
        <f t="shared" si="3"/>
        <v>0.005034722222</v>
      </c>
      <c r="F18" s="11" t="s">
        <v>64</v>
      </c>
    </row>
    <row r="19" ht="19.5" customHeight="1">
      <c r="A19" s="12" t="s">
        <v>65</v>
      </c>
      <c r="B19" s="10">
        <f>ROUND(B5/500*15,0)</f>
        <v>30</v>
      </c>
      <c r="C19" s="30">
        <f t="shared" si="1"/>
        <v>0.5</v>
      </c>
      <c r="D19" s="31">
        <f t="shared" si="2"/>
        <v>0.08333333333</v>
      </c>
      <c r="E19" s="31">
        <f t="shared" si="3"/>
        <v>0.005208333333</v>
      </c>
      <c r="F19" s="14" t="s">
        <v>66</v>
      </c>
    </row>
    <row r="20" ht="24.0" customHeight="1">
      <c r="A20" s="15" t="s">
        <v>67</v>
      </c>
      <c r="B20" s="32">
        <f>SUM(B14:B19)</f>
        <v>241</v>
      </c>
      <c r="C20" s="33">
        <f t="shared" si="1"/>
        <v>4.016666667</v>
      </c>
      <c r="D20" s="34">
        <f t="shared" si="2"/>
        <v>0.6694444444</v>
      </c>
      <c r="E20" s="34">
        <f t="shared" si="3"/>
        <v>0.04184027778</v>
      </c>
      <c r="F20" s="18" t="s">
        <v>68</v>
      </c>
    </row>
    <row r="21" ht="7.5" customHeight="1"/>
    <row r="22" ht="24.0" customHeight="1">
      <c r="A22" s="35" t="str">
        <f>IF(B20&lt;=$B$9*120,"✔  COMPLIANT — This assignment is within the single-week out-of-class budget","⚠  REVIEW — This assignment exceeds the weekly budget; consider spreading across 2 weeks")</f>
        <v>✔  COMPLIANT — This assignment is within the single-week out-of-class budget</v>
      </c>
      <c r="B22" s="23"/>
      <c r="C22" s="23"/>
      <c r="D22" s="23"/>
      <c r="E22" s="23"/>
      <c r="F22" s="24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C9:F9"/>
    <mergeCell ref="C10:F10"/>
    <mergeCell ref="A12:F12"/>
    <mergeCell ref="A22:F22"/>
    <mergeCell ref="A1:F1"/>
    <mergeCell ref="A2:F2"/>
    <mergeCell ref="A4:F4"/>
    <mergeCell ref="C5:F5"/>
    <mergeCell ref="C6:F6"/>
    <mergeCell ref="C7:F7"/>
    <mergeCell ref="C8:F8"/>
  </mergeCells>
  <conditionalFormatting sqref="A22:F22">
    <cfRule type="expression" dxfId="0" priority="1">
      <formula>LEFT($A$22,1)="✔"</formula>
    </cfRule>
  </conditionalFormatting>
  <conditionalFormatting sqref="A22:F22">
    <cfRule type="expression" dxfId="1" priority="2">
      <formula>LEFT($A$22,1)="⚠"</formula>
    </cfRule>
  </conditionalFormatting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8.0"/>
    <col customWidth="1" min="3" max="6" width="12.0"/>
    <col customWidth="1" min="7" max="7" width="18.0"/>
    <col customWidth="1" min="8" max="8" width="20.0"/>
    <col customWidth="1" min="9" max="26" width="8.71"/>
  </cols>
  <sheetData>
    <row r="1" ht="33.75" customHeight="1">
      <c r="A1" s="1" t="s">
        <v>69</v>
      </c>
      <c r="B1" s="2"/>
      <c r="C1" s="2"/>
      <c r="D1" s="2"/>
      <c r="E1" s="2"/>
      <c r="F1" s="2"/>
      <c r="G1" s="2"/>
      <c r="H1" s="3"/>
    </row>
    <row r="2" ht="19.5" customHeight="1">
      <c r="A2" s="4" t="s">
        <v>70</v>
      </c>
      <c r="B2" s="2"/>
      <c r="C2" s="2"/>
      <c r="D2" s="2"/>
      <c r="E2" s="2"/>
      <c r="F2" s="2"/>
      <c r="G2" s="2"/>
      <c r="H2" s="3"/>
    </row>
    <row r="3" ht="7.5" customHeight="1"/>
    <row r="4" ht="21.75" customHeight="1">
      <c r="A4" s="36" t="s">
        <v>71</v>
      </c>
      <c r="B4" s="37" t="s">
        <v>72</v>
      </c>
      <c r="C4" s="36" t="s">
        <v>73</v>
      </c>
      <c r="D4" s="38">
        <v>3.0</v>
      </c>
      <c r="E4" s="36" t="s">
        <v>74</v>
      </c>
      <c r="F4" s="38">
        <v>16.0</v>
      </c>
      <c r="G4" s="36" t="s">
        <v>75</v>
      </c>
      <c r="H4" s="39" t="str">
        <f>$C$4*2</f>
        <v>#VALUE!</v>
      </c>
    </row>
    <row r="5" ht="7.5" customHeight="1"/>
    <row r="6" ht="27.75" customHeight="1">
      <c r="A6" s="6" t="s">
        <v>76</v>
      </c>
      <c r="B6" s="6" t="s">
        <v>77</v>
      </c>
      <c r="C6" s="6" t="s">
        <v>78</v>
      </c>
      <c r="D6" s="6" t="s">
        <v>4</v>
      </c>
      <c r="E6" s="6" t="s">
        <v>5</v>
      </c>
      <c r="F6" s="6" t="s">
        <v>79</v>
      </c>
      <c r="G6" s="6" t="s">
        <v>80</v>
      </c>
      <c r="H6" s="6" t="s">
        <v>81</v>
      </c>
    </row>
    <row r="7" ht="21.75" customHeight="1">
      <c r="A7" s="40">
        <v>1.0</v>
      </c>
      <c r="B7" s="41"/>
      <c r="C7" s="42"/>
      <c r="D7" s="10" t="str">
        <f t="shared" ref="D7:D22" si="1">IF(C7="","",ROUND(C7/22+C7/500*75+50,0))</f>
        <v/>
      </c>
      <c r="E7" s="30" t="str">
        <f t="shared" ref="E7:E22" si="2">IF(D7="","",D7/60)</f>
        <v/>
      </c>
      <c r="F7" s="43" t="str">
        <f t="shared" ref="F7:F22" si="3">$H$4</f>
        <v>#VALUE!</v>
      </c>
      <c r="G7" s="30" t="str">
        <f t="shared" ref="G7:G22" si="4">IF(OR(E7="",F7=""),"",MAX(0,F7-E7))</f>
        <v>#VALUE!</v>
      </c>
      <c r="H7" s="44" t="str">
        <f t="shared" ref="H7:H22" si="5">IF(OR(E7="",F7=""),"",IF(E7&lt;=F7,"✔ On Track","⚠ Over Budget"))</f>
        <v>#VALUE!</v>
      </c>
    </row>
    <row r="8" ht="21.75" customHeight="1">
      <c r="A8" s="40">
        <v>2.0</v>
      </c>
      <c r="B8" s="45"/>
      <c r="C8" s="46"/>
      <c r="D8" s="10" t="str">
        <f t="shared" si="1"/>
        <v/>
      </c>
      <c r="E8" s="30" t="str">
        <f t="shared" si="2"/>
        <v/>
      </c>
      <c r="F8" s="47" t="str">
        <f t="shared" si="3"/>
        <v>#VALUE!</v>
      </c>
      <c r="G8" s="30" t="str">
        <f t="shared" si="4"/>
        <v>#VALUE!</v>
      </c>
      <c r="H8" s="44" t="str">
        <f t="shared" si="5"/>
        <v>#VALUE!</v>
      </c>
    </row>
    <row r="9" ht="21.75" customHeight="1">
      <c r="A9" s="40">
        <v>3.0</v>
      </c>
      <c r="B9" s="41"/>
      <c r="C9" s="42"/>
      <c r="D9" s="10" t="str">
        <f t="shared" si="1"/>
        <v/>
      </c>
      <c r="E9" s="30" t="str">
        <f t="shared" si="2"/>
        <v/>
      </c>
      <c r="F9" s="43" t="str">
        <f t="shared" si="3"/>
        <v>#VALUE!</v>
      </c>
      <c r="G9" s="30" t="str">
        <f t="shared" si="4"/>
        <v>#VALUE!</v>
      </c>
      <c r="H9" s="44" t="str">
        <f t="shared" si="5"/>
        <v>#VALUE!</v>
      </c>
    </row>
    <row r="10" ht="21.75" customHeight="1">
      <c r="A10" s="40">
        <v>4.0</v>
      </c>
      <c r="B10" s="45"/>
      <c r="C10" s="46"/>
      <c r="D10" s="10" t="str">
        <f t="shared" si="1"/>
        <v/>
      </c>
      <c r="E10" s="30" t="str">
        <f t="shared" si="2"/>
        <v/>
      </c>
      <c r="F10" s="47" t="str">
        <f t="shared" si="3"/>
        <v>#VALUE!</v>
      </c>
      <c r="G10" s="30" t="str">
        <f t="shared" si="4"/>
        <v>#VALUE!</v>
      </c>
      <c r="H10" s="44" t="str">
        <f t="shared" si="5"/>
        <v>#VALUE!</v>
      </c>
    </row>
    <row r="11" ht="21.75" customHeight="1">
      <c r="A11" s="40">
        <v>5.0</v>
      </c>
      <c r="B11" s="41"/>
      <c r="C11" s="42"/>
      <c r="D11" s="10" t="str">
        <f t="shared" si="1"/>
        <v/>
      </c>
      <c r="E11" s="30" t="str">
        <f t="shared" si="2"/>
        <v/>
      </c>
      <c r="F11" s="43" t="str">
        <f t="shared" si="3"/>
        <v>#VALUE!</v>
      </c>
      <c r="G11" s="30" t="str">
        <f t="shared" si="4"/>
        <v>#VALUE!</v>
      </c>
      <c r="H11" s="44" t="str">
        <f t="shared" si="5"/>
        <v>#VALUE!</v>
      </c>
    </row>
    <row r="12" ht="21.75" customHeight="1">
      <c r="A12" s="40">
        <v>6.0</v>
      </c>
      <c r="B12" s="45"/>
      <c r="C12" s="46"/>
      <c r="D12" s="10" t="str">
        <f t="shared" si="1"/>
        <v/>
      </c>
      <c r="E12" s="30" t="str">
        <f t="shared" si="2"/>
        <v/>
      </c>
      <c r="F12" s="47" t="str">
        <f t="shared" si="3"/>
        <v>#VALUE!</v>
      </c>
      <c r="G12" s="30" t="str">
        <f t="shared" si="4"/>
        <v>#VALUE!</v>
      </c>
      <c r="H12" s="44" t="str">
        <f t="shared" si="5"/>
        <v>#VALUE!</v>
      </c>
    </row>
    <row r="13" ht="21.75" customHeight="1">
      <c r="A13" s="40">
        <v>7.0</v>
      </c>
      <c r="B13" s="41"/>
      <c r="C13" s="42"/>
      <c r="D13" s="10" t="str">
        <f t="shared" si="1"/>
        <v/>
      </c>
      <c r="E13" s="30" t="str">
        <f t="shared" si="2"/>
        <v/>
      </c>
      <c r="F13" s="43" t="str">
        <f t="shared" si="3"/>
        <v>#VALUE!</v>
      </c>
      <c r="G13" s="30" t="str">
        <f t="shared" si="4"/>
        <v>#VALUE!</v>
      </c>
      <c r="H13" s="44" t="str">
        <f t="shared" si="5"/>
        <v>#VALUE!</v>
      </c>
    </row>
    <row r="14" ht="21.75" customHeight="1">
      <c r="A14" s="40">
        <v>8.0</v>
      </c>
      <c r="B14" s="45"/>
      <c r="C14" s="46"/>
      <c r="D14" s="10" t="str">
        <f t="shared" si="1"/>
        <v/>
      </c>
      <c r="E14" s="30" t="str">
        <f t="shared" si="2"/>
        <v/>
      </c>
      <c r="F14" s="47" t="str">
        <f t="shared" si="3"/>
        <v>#VALUE!</v>
      </c>
      <c r="G14" s="30" t="str">
        <f t="shared" si="4"/>
        <v>#VALUE!</v>
      </c>
      <c r="H14" s="44" t="str">
        <f t="shared" si="5"/>
        <v>#VALUE!</v>
      </c>
    </row>
    <row r="15" ht="21.75" customHeight="1">
      <c r="A15" s="40">
        <v>9.0</v>
      </c>
      <c r="B15" s="41"/>
      <c r="C15" s="42"/>
      <c r="D15" s="10" t="str">
        <f t="shared" si="1"/>
        <v/>
      </c>
      <c r="E15" s="30" t="str">
        <f t="shared" si="2"/>
        <v/>
      </c>
      <c r="F15" s="43" t="str">
        <f t="shared" si="3"/>
        <v>#VALUE!</v>
      </c>
      <c r="G15" s="30" t="str">
        <f t="shared" si="4"/>
        <v>#VALUE!</v>
      </c>
      <c r="H15" s="44" t="str">
        <f t="shared" si="5"/>
        <v>#VALUE!</v>
      </c>
    </row>
    <row r="16" ht="21.75" customHeight="1">
      <c r="A16" s="40">
        <v>10.0</v>
      </c>
      <c r="B16" s="45"/>
      <c r="C16" s="46"/>
      <c r="D16" s="10" t="str">
        <f t="shared" si="1"/>
        <v/>
      </c>
      <c r="E16" s="30" t="str">
        <f t="shared" si="2"/>
        <v/>
      </c>
      <c r="F16" s="47" t="str">
        <f t="shared" si="3"/>
        <v>#VALUE!</v>
      </c>
      <c r="G16" s="30" t="str">
        <f t="shared" si="4"/>
        <v>#VALUE!</v>
      </c>
      <c r="H16" s="44" t="str">
        <f t="shared" si="5"/>
        <v>#VALUE!</v>
      </c>
    </row>
    <row r="17" ht="21.75" customHeight="1">
      <c r="A17" s="40">
        <v>11.0</v>
      </c>
      <c r="B17" s="41"/>
      <c r="C17" s="42"/>
      <c r="D17" s="10" t="str">
        <f t="shared" si="1"/>
        <v/>
      </c>
      <c r="E17" s="30" t="str">
        <f t="shared" si="2"/>
        <v/>
      </c>
      <c r="F17" s="43" t="str">
        <f t="shared" si="3"/>
        <v>#VALUE!</v>
      </c>
      <c r="G17" s="30" t="str">
        <f t="shared" si="4"/>
        <v>#VALUE!</v>
      </c>
      <c r="H17" s="44" t="str">
        <f t="shared" si="5"/>
        <v>#VALUE!</v>
      </c>
    </row>
    <row r="18" ht="21.75" customHeight="1">
      <c r="A18" s="40">
        <v>12.0</v>
      </c>
      <c r="B18" s="45"/>
      <c r="C18" s="46"/>
      <c r="D18" s="10" t="str">
        <f t="shared" si="1"/>
        <v/>
      </c>
      <c r="E18" s="30" t="str">
        <f t="shared" si="2"/>
        <v/>
      </c>
      <c r="F18" s="47" t="str">
        <f t="shared" si="3"/>
        <v>#VALUE!</v>
      </c>
      <c r="G18" s="30" t="str">
        <f t="shared" si="4"/>
        <v>#VALUE!</v>
      </c>
      <c r="H18" s="44" t="str">
        <f t="shared" si="5"/>
        <v>#VALUE!</v>
      </c>
    </row>
    <row r="19" ht="21.75" customHeight="1">
      <c r="A19" s="40">
        <v>13.0</v>
      </c>
      <c r="B19" s="41"/>
      <c r="C19" s="42"/>
      <c r="D19" s="10" t="str">
        <f t="shared" si="1"/>
        <v/>
      </c>
      <c r="E19" s="30" t="str">
        <f t="shared" si="2"/>
        <v/>
      </c>
      <c r="F19" s="43" t="str">
        <f t="shared" si="3"/>
        <v>#VALUE!</v>
      </c>
      <c r="G19" s="30" t="str">
        <f t="shared" si="4"/>
        <v>#VALUE!</v>
      </c>
      <c r="H19" s="44" t="str">
        <f t="shared" si="5"/>
        <v>#VALUE!</v>
      </c>
    </row>
    <row r="20" ht="21.75" customHeight="1">
      <c r="A20" s="40">
        <v>14.0</v>
      </c>
      <c r="B20" s="45"/>
      <c r="C20" s="46"/>
      <c r="D20" s="10" t="str">
        <f t="shared" si="1"/>
        <v/>
      </c>
      <c r="E20" s="30" t="str">
        <f t="shared" si="2"/>
        <v/>
      </c>
      <c r="F20" s="47" t="str">
        <f t="shared" si="3"/>
        <v>#VALUE!</v>
      </c>
      <c r="G20" s="30" t="str">
        <f t="shared" si="4"/>
        <v>#VALUE!</v>
      </c>
      <c r="H20" s="44" t="str">
        <f t="shared" si="5"/>
        <v>#VALUE!</v>
      </c>
    </row>
    <row r="21" ht="21.75" customHeight="1">
      <c r="A21" s="40">
        <v>15.0</v>
      </c>
      <c r="B21" s="41"/>
      <c r="C21" s="42"/>
      <c r="D21" s="10" t="str">
        <f t="shared" si="1"/>
        <v/>
      </c>
      <c r="E21" s="30" t="str">
        <f t="shared" si="2"/>
        <v/>
      </c>
      <c r="F21" s="43" t="str">
        <f t="shared" si="3"/>
        <v>#VALUE!</v>
      </c>
      <c r="G21" s="30" t="str">
        <f t="shared" si="4"/>
        <v>#VALUE!</v>
      </c>
      <c r="H21" s="44" t="str">
        <f t="shared" si="5"/>
        <v>#VALUE!</v>
      </c>
    </row>
    <row r="22" ht="21.75" customHeight="1">
      <c r="A22" s="40">
        <v>16.0</v>
      </c>
      <c r="B22" s="45"/>
      <c r="C22" s="46"/>
      <c r="D22" s="10" t="str">
        <f t="shared" si="1"/>
        <v/>
      </c>
      <c r="E22" s="30" t="str">
        <f t="shared" si="2"/>
        <v/>
      </c>
      <c r="F22" s="47" t="str">
        <f t="shared" si="3"/>
        <v>#VALUE!</v>
      </c>
      <c r="G22" s="30" t="str">
        <f t="shared" si="4"/>
        <v>#VALUE!</v>
      </c>
      <c r="H22" s="44" t="str">
        <f t="shared" si="5"/>
        <v>#VALUE!</v>
      </c>
    </row>
    <row r="23" ht="24.0" customHeight="1">
      <c r="A23" s="48" t="s">
        <v>82</v>
      </c>
      <c r="B23" s="24"/>
      <c r="C23" s="49">
        <f t="shared" ref="C23:E23" si="6">SUM(C7:C22)</f>
        <v>0</v>
      </c>
      <c r="D23" s="50">
        <f t="shared" si="6"/>
        <v>0</v>
      </c>
      <c r="E23" s="51">
        <f t="shared" si="6"/>
        <v>0</v>
      </c>
      <c r="F23" s="52" t="str">
        <f>IF(E23&lt;=$H$4*$D$4,"✔ Semester Writing Load is Within Budget","⚠ Semester Writing Load Exceeds Budget")</f>
        <v>#VALUE!</v>
      </c>
      <c r="G23" s="23"/>
      <c r="H23" s="2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H1"/>
    <mergeCell ref="A2:H2"/>
    <mergeCell ref="A23:B23"/>
    <mergeCell ref="F23:H23"/>
  </mergeCells>
  <conditionalFormatting sqref="H7:H22">
    <cfRule type="expression" dxfId="2" priority="1">
      <formula>LEFT(H7,1)="✔"</formula>
    </cfRule>
  </conditionalFormatting>
  <conditionalFormatting sqref="H7:H22">
    <cfRule type="expression" dxfId="3" priority="2">
      <formula>LEFT(H7,1)="⚠"</formula>
    </cfRule>
  </conditionalFormatting>
  <conditionalFormatting sqref="F23:H23">
    <cfRule type="expression" dxfId="2" priority="3">
      <formula>LEFT($F$23,1)="✔"</formula>
    </cfRule>
  </conditionalFormatting>
  <conditionalFormatting sqref="F23:H23">
    <cfRule type="expression" dxfId="3" priority="4">
      <formula>LEFT($F$23,1)="⚠"</formula>
    </cfRule>
  </conditionalFormatting>
  <dataValidations>
    <dataValidation type="decimal" operator="greaterThan" allowBlank="1" sqref="C7:C22">
      <formula1>0.0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2" width="40.0"/>
    <col customWidth="1" min="3" max="4" width="18.0"/>
    <col customWidth="1" min="5" max="5" width="32.0"/>
    <col customWidth="1" min="6" max="26" width="8.71"/>
  </cols>
  <sheetData>
    <row r="1" ht="30.0" customHeight="1">
      <c r="A1" s="53" t="s">
        <v>83</v>
      </c>
      <c r="B1" s="2"/>
      <c r="C1" s="2"/>
      <c r="D1" s="2"/>
      <c r="E1" s="3"/>
    </row>
    <row r="2" ht="19.5" customHeight="1">
      <c r="A2" s="4" t="s">
        <v>84</v>
      </c>
      <c r="B2" s="2"/>
      <c r="C2" s="2"/>
      <c r="D2" s="2"/>
      <c r="E2" s="3"/>
    </row>
    <row r="3" ht="7.5" customHeight="1"/>
    <row r="4" ht="27.75" customHeight="1">
      <c r="A4" s="6" t="s">
        <v>85</v>
      </c>
      <c r="B4" s="6" t="s">
        <v>86</v>
      </c>
      <c r="C4" s="6" t="s">
        <v>87</v>
      </c>
      <c r="D4" s="6" t="s">
        <v>88</v>
      </c>
      <c r="E4" s="6" t="s">
        <v>89</v>
      </c>
    </row>
    <row r="5" ht="48.0" customHeight="1">
      <c r="A5" s="54" t="s">
        <v>60</v>
      </c>
      <c r="B5" s="55" t="s">
        <v>90</v>
      </c>
      <c r="C5" s="56" t="s">
        <v>91</v>
      </c>
      <c r="D5" s="56" t="s">
        <v>92</v>
      </c>
      <c r="E5" s="56" t="s">
        <v>93</v>
      </c>
    </row>
    <row r="6" ht="48.0" customHeight="1">
      <c r="A6" s="57" t="s">
        <v>56</v>
      </c>
      <c r="B6" s="58" t="s">
        <v>94</v>
      </c>
      <c r="C6" s="59" t="s">
        <v>95</v>
      </c>
      <c r="D6" s="59" t="s">
        <v>96</v>
      </c>
      <c r="E6" s="59" t="s">
        <v>97</v>
      </c>
    </row>
    <row r="7" ht="48.0" customHeight="1">
      <c r="A7" s="54" t="s">
        <v>62</v>
      </c>
      <c r="B7" s="55" t="s">
        <v>98</v>
      </c>
      <c r="C7" s="56" t="s">
        <v>99</v>
      </c>
      <c r="D7" s="56" t="s">
        <v>100</v>
      </c>
      <c r="E7" s="56" t="s">
        <v>101</v>
      </c>
    </row>
    <row r="8" ht="48.0" customHeight="1">
      <c r="A8" s="57" t="s">
        <v>58</v>
      </c>
      <c r="B8" s="58" t="s">
        <v>102</v>
      </c>
      <c r="C8" s="59" t="s">
        <v>103</v>
      </c>
      <c r="D8" s="59" t="s">
        <v>104</v>
      </c>
      <c r="E8" s="59" t="s">
        <v>105</v>
      </c>
    </row>
    <row r="9" ht="48.0" customHeight="1">
      <c r="A9" s="54" t="s">
        <v>106</v>
      </c>
      <c r="B9" s="55" t="s">
        <v>107</v>
      </c>
      <c r="C9" s="56" t="s">
        <v>108</v>
      </c>
      <c r="D9" s="56" t="s">
        <v>109</v>
      </c>
      <c r="E9" s="56" t="s">
        <v>110</v>
      </c>
    </row>
    <row r="10" ht="48.0" customHeight="1">
      <c r="A10" s="57" t="s">
        <v>111</v>
      </c>
      <c r="B10" s="58" t="s">
        <v>112</v>
      </c>
      <c r="C10" s="59" t="s">
        <v>113</v>
      </c>
      <c r="D10" s="59" t="s">
        <v>114</v>
      </c>
      <c r="E10" s="59" t="s">
        <v>115</v>
      </c>
    </row>
    <row r="11" ht="48.0" customHeight="1">
      <c r="A11" s="54" t="s">
        <v>116</v>
      </c>
      <c r="B11" s="55" t="s">
        <v>117</v>
      </c>
      <c r="C11" s="56" t="s">
        <v>118</v>
      </c>
      <c r="D11" s="56" t="s">
        <v>119</v>
      </c>
      <c r="E11" s="56" t="s">
        <v>120</v>
      </c>
    </row>
    <row r="12" ht="48.0" customHeight="1">
      <c r="A12" s="57" t="s">
        <v>121</v>
      </c>
      <c r="B12" s="58" t="s">
        <v>122</v>
      </c>
      <c r="C12" s="59" t="s">
        <v>123</v>
      </c>
      <c r="D12" s="59" t="s">
        <v>124</v>
      </c>
      <c r="E12" s="59" t="s">
        <v>120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2026-04-17T12:48:49Z</dcterms:created>
  <dc:creator>openpyxl</dc:creator>
</cp:coreProperties>
</file>